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pple\Desktop\6号楼7号楼12号楼首层教室改造宿舍，工程量清单\"/>
    </mc:Choice>
  </mc:AlternateContent>
  <bookViews>
    <workbookView xWindow="0" yWindow="0" windowWidth="20925" windowHeight="9840"/>
  </bookViews>
  <sheets>
    <sheet name="6号楼教室改造宿舍工程量" sheetId="6" r:id="rId1"/>
    <sheet name="7号楼教室卫生间改造宿舍工程量" sheetId="7" r:id="rId2"/>
    <sheet name="12号楼教室卫生间改造宿舍工程量" sheetId="9" r:id="rId3"/>
  </sheets>
  <calcPr calcId="152511"/>
</workbook>
</file>

<file path=xl/calcChain.xml><?xml version="1.0" encoding="utf-8"?>
<calcChain xmlns="http://schemas.openxmlformats.org/spreadsheetml/2006/main">
  <c r="G29" i="6" l="1"/>
  <c r="H29" i="7"/>
  <c r="H23" i="9"/>
  <c r="I15" i="6" l="1"/>
  <c r="I16" i="6"/>
  <c r="I17" i="6"/>
  <c r="I14" i="6"/>
  <c r="I18" i="6" s="1"/>
  <c r="I6" i="6"/>
  <c r="I7" i="6"/>
  <c r="I8" i="6"/>
  <c r="I9" i="6"/>
  <c r="I10" i="6"/>
  <c r="I11" i="6"/>
  <c r="I5" i="6"/>
  <c r="I12" i="6" s="1"/>
  <c r="J11" i="7"/>
  <c r="J6" i="9"/>
  <c r="J7" i="9"/>
  <c r="J8" i="9"/>
  <c r="J9" i="9"/>
  <c r="J5" i="9"/>
  <c r="J10" i="9" s="1"/>
  <c r="I26" i="6" l="1"/>
  <c r="I25" i="6"/>
  <c r="H24" i="9" l="1"/>
  <c r="J21" i="9"/>
  <c r="J20" i="9"/>
  <c r="H15" i="9"/>
  <c r="H14" i="9"/>
  <c r="H13" i="9"/>
  <c r="H12" i="9"/>
  <c r="H11" i="9"/>
  <c r="H9" i="9"/>
  <c r="H8" i="9"/>
  <c r="H7" i="9"/>
  <c r="H6" i="9"/>
  <c r="H5" i="9"/>
  <c r="H30" i="7"/>
  <c r="J28" i="7"/>
  <c r="J27" i="7"/>
  <c r="J26" i="7"/>
  <c r="J25" i="7"/>
  <c r="H19" i="7"/>
  <c r="H18" i="7"/>
  <c r="H17" i="7"/>
  <c r="H16" i="7"/>
  <c r="H15" i="7"/>
  <c r="H14" i="7"/>
  <c r="H13" i="7"/>
  <c r="H10" i="7"/>
  <c r="J10" i="7" s="1"/>
  <c r="H9" i="7"/>
  <c r="J9" i="7" s="1"/>
  <c r="H8" i="7"/>
  <c r="J8" i="7" s="1"/>
  <c r="H7" i="7"/>
  <c r="J7" i="7" s="1"/>
  <c r="H6" i="7"/>
  <c r="J6" i="7" s="1"/>
  <c r="H5" i="7"/>
  <c r="G30" i="6"/>
  <c r="I28" i="6"/>
  <c r="I27" i="6"/>
  <c r="G17" i="6"/>
  <c r="G16" i="6"/>
  <c r="G15" i="6"/>
  <c r="G14" i="6"/>
  <c r="G11" i="6"/>
  <c r="G10" i="6"/>
  <c r="G9" i="6"/>
  <c r="G8" i="6"/>
  <c r="G7" i="6"/>
  <c r="G6" i="6"/>
  <c r="G5" i="6"/>
  <c r="G12" i="6" s="1"/>
  <c r="H20" i="7" l="1"/>
  <c r="H12" i="7"/>
  <c r="J5" i="7"/>
  <c r="J12" i="7" s="1"/>
  <c r="G18" i="6"/>
  <c r="I32" i="6" s="1"/>
  <c r="H16" i="9"/>
  <c r="H10" i="9"/>
  <c r="J26" i="9" s="1"/>
  <c r="D19" i="6"/>
  <c r="J31" i="7" l="1"/>
</calcChain>
</file>

<file path=xl/sharedStrings.xml><?xml version="1.0" encoding="utf-8"?>
<sst xmlns="http://schemas.openxmlformats.org/spreadsheetml/2006/main" count="204" uniqueCount="57">
  <si>
    <t xml:space="preserve">
广州东华职业学院6号楼改造宿舍工程量</t>
  </si>
  <si>
    <t>汽车维修展视大厅、2-9轴×C-F轴、改7间宿舍</t>
  </si>
  <si>
    <t>一</t>
  </si>
  <si>
    <t>工程内容项目</t>
  </si>
  <si>
    <t>单位</t>
  </si>
  <si>
    <t>尺寸</t>
  </si>
  <si>
    <t>数量</t>
  </si>
  <si>
    <t>工程量</t>
  </si>
  <si>
    <t>综合单价</t>
  </si>
  <si>
    <t>合计</t>
  </si>
  <si>
    <t>长</t>
  </si>
  <si>
    <t>宽</t>
  </si>
  <si>
    <t>砌砖</t>
  </si>
  <si>
    <t>㎡</t>
  </si>
  <si>
    <t>砂浆7.76立/平</t>
  </si>
  <si>
    <t>2-10轴×B-C轴、教室改8间宿舍</t>
  </si>
  <si>
    <t>抹灰</t>
  </si>
  <si>
    <t>卫生间、冲凉房、阳台</t>
  </si>
  <si>
    <t>高</t>
  </si>
  <si>
    <t>卫生间冲凉房反坎</t>
  </si>
  <si>
    <t>米</t>
  </si>
  <si>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family val="3"/>
        <charset val="134"/>
        <scheme val="minor"/>
      </rPr>
      <t>5间</t>
    </r>
  </si>
  <si>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family val="3"/>
        <charset val="134"/>
        <scheme val="minor"/>
      </rPr>
      <t>4间</t>
    </r>
  </si>
  <si>
    <t>阳台内外墙砖</t>
  </si>
  <si>
    <t>平方</t>
  </si>
  <si>
    <t>室外外墙砖</t>
  </si>
  <si>
    <t>1间</t>
  </si>
  <si>
    <t>打凿宿舍门洞口</t>
  </si>
  <si>
    <t>（110、113、114、115房）</t>
  </si>
  <si>
    <t>打凿宿舍阳台洞口</t>
  </si>
  <si>
    <t>8间</t>
  </si>
  <si>
    <t>总计</t>
  </si>
  <si>
    <t xml:space="preserve">
广州东华职业学院7号教室、卫生间改造宿舍工程量</t>
  </si>
  <si>
    <t>改25间宿舍</t>
  </si>
  <si>
    <t>墙</t>
  </si>
  <si>
    <t>F轴/1-16</t>
  </si>
  <si>
    <t>A轴/1-16</t>
  </si>
  <si>
    <t>反坎及打凿门洞</t>
  </si>
  <si>
    <t>25间</t>
  </si>
  <si>
    <t>22间</t>
  </si>
  <si>
    <t>（102、105、109、114、117、120、123房）</t>
  </si>
  <si>
    <t xml:space="preserve">
广州东华职业学院12号教室、卫生间改造宿舍工程量</t>
  </si>
  <si>
    <t>改23间宿舍</t>
  </si>
  <si>
    <t>19间</t>
  </si>
  <si>
    <t>23间</t>
  </si>
  <si>
    <t>200*600*200</t>
  </si>
  <si>
    <t>（112、107、106、120房）</t>
  </si>
  <si>
    <t>200*600*200</t>
    <phoneticPr fontId="4" type="noConversion"/>
  </si>
  <si>
    <t>100*600*200</t>
    <phoneticPr fontId="4" type="noConversion"/>
  </si>
  <si>
    <r>
      <t>1</t>
    </r>
    <r>
      <rPr>
        <sz val="11"/>
        <color theme="1"/>
        <rFont val="宋体"/>
        <family val="3"/>
        <charset val="134"/>
        <scheme val="minor"/>
      </rPr>
      <t>00*600*200</t>
    </r>
    <phoneticPr fontId="4" type="noConversion"/>
  </si>
  <si>
    <t>100*600*200</t>
    <phoneticPr fontId="4" type="noConversion"/>
  </si>
  <si>
    <t>墙身刮白，刷油漆</t>
    <phoneticPr fontId="4" type="noConversion"/>
  </si>
  <si>
    <t>油漆</t>
    <phoneticPr fontId="4" type="noConversion"/>
  </si>
  <si>
    <t>包工包料，含角线。</t>
    <phoneticPr fontId="4" type="noConversion"/>
  </si>
  <si>
    <t>23间</t>
    <phoneticPr fontId="4" type="noConversion"/>
  </si>
  <si>
    <r>
      <t>2</t>
    </r>
    <r>
      <rPr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间</t>
    </r>
    <phoneticPr fontId="4" type="noConversion"/>
  </si>
  <si>
    <t>8间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</si>
</sst>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topLeftCell="A7" workbookViewId="0">
      <selection activeCell="N19" sqref="N19"/>
    </sheetView>
  </sheetViews>
  <sheetFormatPr defaultColWidth="9" defaultRowHeight="13.5" x14ac:dyDescent="0.15"/>
  <cols>
    <col min="1" max="1" width="4.875" customWidth="1"/>
    <col min="2" max="2" width="12.75" customWidth="1"/>
    <col min="5" max="5" width="9" style="21"/>
    <col min="7" max="7" width="13" customWidth="1"/>
    <col min="8" max="8" width="10" customWidth="1"/>
    <col min="9" max="9" width="13.875" customWidth="1"/>
    <col min="10" max="10" width="11.625" style="25" customWidth="1"/>
  </cols>
  <sheetData>
    <row r="1" spans="1:10" ht="54" customHeight="1" x14ac:dyDescent="0.15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1"/>
    </row>
    <row r="2" spans="1:10" ht="18.75" x14ac:dyDescent="0.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24"/>
    </row>
    <row r="3" spans="1:10" ht="18.75" x14ac:dyDescent="0.15">
      <c r="A3" s="2" t="s">
        <v>2</v>
      </c>
      <c r="B3" s="3" t="s">
        <v>3</v>
      </c>
      <c r="C3" s="4" t="s">
        <v>4</v>
      </c>
      <c r="D3" s="58" t="s">
        <v>5</v>
      </c>
      <c r="E3" s="58"/>
      <c r="F3" s="1" t="s">
        <v>6</v>
      </c>
      <c r="G3" s="1" t="s">
        <v>7</v>
      </c>
      <c r="H3" s="1" t="s">
        <v>8</v>
      </c>
      <c r="I3" s="1" t="s">
        <v>9</v>
      </c>
      <c r="J3" s="24"/>
    </row>
    <row r="4" spans="1:10" ht="18.75" x14ac:dyDescent="0.15">
      <c r="A4" s="2"/>
      <c r="B4" s="3"/>
      <c r="C4" s="4"/>
      <c r="D4" s="5" t="s">
        <v>10</v>
      </c>
      <c r="E4" s="5" t="s">
        <v>11</v>
      </c>
      <c r="F4" s="1"/>
      <c r="G4" s="1"/>
      <c r="H4" s="1"/>
      <c r="I4" s="1"/>
      <c r="J4" s="24"/>
    </row>
    <row r="5" spans="1:10" ht="20.100000000000001" customHeight="1" x14ac:dyDescent="0.15">
      <c r="A5" s="56">
        <v>1</v>
      </c>
      <c r="B5" s="55" t="s">
        <v>12</v>
      </c>
      <c r="C5" s="4" t="s">
        <v>13</v>
      </c>
      <c r="D5" s="5">
        <v>6.68</v>
      </c>
      <c r="E5" s="5">
        <v>2.95</v>
      </c>
      <c r="F5" s="4">
        <v>6</v>
      </c>
      <c r="G5" s="2">
        <f>D5*E5*F5</f>
        <v>118.23599999999999</v>
      </c>
      <c r="H5" s="13"/>
      <c r="I5" s="13">
        <f>G5*H5</f>
        <v>0</v>
      </c>
      <c r="J5" s="24" t="s">
        <v>47</v>
      </c>
    </row>
    <row r="6" spans="1:10" ht="20.100000000000001" customHeight="1" x14ac:dyDescent="0.15">
      <c r="A6" s="56"/>
      <c r="B6" s="55"/>
      <c r="C6" s="4" t="s">
        <v>13</v>
      </c>
      <c r="D6" s="5">
        <v>2.74</v>
      </c>
      <c r="E6" s="5">
        <v>3.05</v>
      </c>
      <c r="F6" s="4">
        <v>14</v>
      </c>
      <c r="G6" s="2">
        <f t="shared" ref="G6:G11" si="0">D6*E6*F6</f>
        <v>116.99799999999999</v>
      </c>
      <c r="H6" s="13"/>
      <c r="I6" s="13">
        <f t="shared" ref="I6:I11" si="1">G6*H6</f>
        <v>0</v>
      </c>
      <c r="J6" s="24" t="s">
        <v>47</v>
      </c>
    </row>
    <row r="7" spans="1:10" ht="20.100000000000001" customHeight="1" x14ac:dyDescent="0.15">
      <c r="A7" s="56"/>
      <c r="B7" s="55"/>
      <c r="C7" s="4" t="s">
        <v>13</v>
      </c>
      <c r="D7" s="5">
        <v>1.96</v>
      </c>
      <c r="E7" s="5">
        <v>2.95</v>
      </c>
      <c r="F7" s="4">
        <v>6</v>
      </c>
      <c r="G7" s="2">
        <f t="shared" si="0"/>
        <v>34.692</v>
      </c>
      <c r="H7" s="13"/>
      <c r="I7" s="13">
        <f t="shared" si="1"/>
        <v>0</v>
      </c>
      <c r="J7" s="24" t="s">
        <v>47</v>
      </c>
    </row>
    <row r="8" spans="1:10" ht="20.100000000000001" customHeight="1" x14ac:dyDescent="0.15">
      <c r="A8" s="56"/>
      <c r="B8" s="55"/>
      <c r="C8" s="4" t="s">
        <v>13</v>
      </c>
      <c r="D8" s="5">
        <v>1.4</v>
      </c>
      <c r="E8" s="5">
        <v>3.05</v>
      </c>
      <c r="F8" s="4">
        <v>8</v>
      </c>
      <c r="G8" s="2">
        <f t="shared" si="0"/>
        <v>34.159999999999997</v>
      </c>
      <c r="H8" s="13"/>
      <c r="I8" s="13">
        <f t="shared" si="1"/>
        <v>0</v>
      </c>
      <c r="J8" s="24" t="s">
        <v>47</v>
      </c>
    </row>
    <row r="9" spans="1:10" ht="20.100000000000001" customHeight="1" x14ac:dyDescent="0.15">
      <c r="A9" s="56"/>
      <c r="B9" s="55"/>
      <c r="C9" s="4" t="s">
        <v>13</v>
      </c>
      <c r="D9" s="5">
        <v>2.2999999999999998</v>
      </c>
      <c r="E9" s="5">
        <v>3.05</v>
      </c>
      <c r="F9" s="4">
        <v>7</v>
      </c>
      <c r="G9" s="2">
        <f t="shared" si="0"/>
        <v>49.10499999999999</v>
      </c>
      <c r="H9" s="13"/>
      <c r="I9" s="13">
        <f t="shared" si="1"/>
        <v>0</v>
      </c>
      <c r="J9" s="24" t="s">
        <v>48</v>
      </c>
    </row>
    <row r="10" spans="1:10" ht="20.100000000000001" customHeight="1" x14ac:dyDescent="0.15">
      <c r="A10" s="56"/>
      <c r="B10" s="55"/>
      <c r="C10" s="4" t="s">
        <v>13</v>
      </c>
      <c r="D10" s="5">
        <v>1</v>
      </c>
      <c r="E10" s="5">
        <v>2.95</v>
      </c>
      <c r="F10" s="4">
        <v>8</v>
      </c>
      <c r="G10" s="2">
        <f t="shared" si="0"/>
        <v>23.6</v>
      </c>
      <c r="H10" s="13"/>
      <c r="I10" s="13">
        <f t="shared" si="1"/>
        <v>0</v>
      </c>
      <c r="J10" s="24" t="s">
        <v>48</v>
      </c>
    </row>
    <row r="11" spans="1:10" ht="20.100000000000001" customHeight="1" x14ac:dyDescent="0.15">
      <c r="A11" s="56"/>
      <c r="B11" s="55"/>
      <c r="C11" s="4" t="s">
        <v>13</v>
      </c>
      <c r="D11" s="5">
        <v>1</v>
      </c>
      <c r="E11" s="5">
        <v>3.3</v>
      </c>
      <c r="F11" s="4">
        <v>7</v>
      </c>
      <c r="G11" s="2">
        <f t="shared" si="0"/>
        <v>23.099999999999998</v>
      </c>
      <c r="H11" s="13"/>
      <c r="I11" s="13">
        <f t="shared" si="1"/>
        <v>0</v>
      </c>
      <c r="J11" s="24" t="s">
        <v>48</v>
      </c>
    </row>
    <row r="12" spans="1:10" ht="27" x14ac:dyDescent="0.15">
      <c r="A12" s="2"/>
      <c r="B12" s="6"/>
      <c r="C12" s="4"/>
      <c r="D12" s="5"/>
      <c r="E12" s="5"/>
      <c r="F12" s="4"/>
      <c r="G12" s="2">
        <f>SUM(G5:G11)</f>
        <v>399.89100000000008</v>
      </c>
      <c r="H12" s="13"/>
      <c r="I12" s="13">
        <f>SUM(I5:I11)</f>
        <v>0</v>
      </c>
      <c r="J12" s="24" t="s">
        <v>14</v>
      </c>
    </row>
    <row r="13" spans="1:10" ht="18.75" x14ac:dyDescent="0.15">
      <c r="A13" s="23"/>
      <c r="B13" s="58" t="s">
        <v>15</v>
      </c>
      <c r="C13" s="58"/>
      <c r="D13" s="58"/>
      <c r="E13" s="58"/>
      <c r="F13" s="58"/>
      <c r="G13" s="58"/>
      <c r="H13" s="58"/>
      <c r="I13" s="58"/>
      <c r="J13" s="24"/>
    </row>
    <row r="14" spans="1:10" ht="20.100000000000001" customHeight="1" x14ac:dyDescent="0.15">
      <c r="A14" s="56">
        <v>2</v>
      </c>
      <c r="B14" s="55" t="s">
        <v>12</v>
      </c>
      <c r="C14" s="35" t="s">
        <v>13</v>
      </c>
      <c r="D14" s="5">
        <v>6.68</v>
      </c>
      <c r="E14" s="5">
        <v>2.95</v>
      </c>
      <c r="F14" s="5">
        <v>5</v>
      </c>
      <c r="G14" s="31">
        <f>D14*E14*F14</f>
        <v>98.53</v>
      </c>
      <c r="H14" s="13"/>
      <c r="I14" s="45">
        <f>G14*H14</f>
        <v>0</v>
      </c>
      <c r="J14" s="24" t="s">
        <v>47</v>
      </c>
    </row>
    <row r="15" spans="1:10" ht="20.100000000000001" customHeight="1" x14ac:dyDescent="0.15">
      <c r="A15" s="56"/>
      <c r="B15" s="55"/>
      <c r="C15" s="35" t="s">
        <v>13</v>
      </c>
      <c r="D15" s="5">
        <v>2.74</v>
      </c>
      <c r="E15" s="5">
        <v>3.05</v>
      </c>
      <c r="F15" s="5">
        <v>8</v>
      </c>
      <c r="G15" s="31">
        <f t="shared" ref="G15:G17" si="2">D15*E15*F15</f>
        <v>66.855999999999995</v>
      </c>
      <c r="H15" s="13"/>
      <c r="I15" s="45">
        <f t="shared" ref="I15:I17" si="3">G15*H15</f>
        <v>0</v>
      </c>
      <c r="J15" s="24" t="s">
        <v>47</v>
      </c>
    </row>
    <row r="16" spans="1:10" ht="20.100000000000001" customHeight="1" x14ac:dyDescent="0.15">
      <c r="A16" s="56"/>
      <c r="B16" s="55"/>
      <c r="C16" s="35" t="s">
        <v>13</v>
      </c>
      <c r="D16" s="5">
        <v>1.96</v>
      </c>
      <c r="E16" s="5">
        <v>2.95</v>
      </c>
      <c r="F16" s="5">
        <v>5</v>
      </c>
      <c r="G16" s="31">
        <f t="shared" si="2"/>
        <v>28.91</v>
      </c>
      <c r="H16" s="13"/>
      <c r="I16" s="45">
        <f t="shared" si="3"/>
        <v>0</v>
      </c>
      <c r="J16" s="24" t="s">
        <v>47</v>
      </c>
    </row>
    <row r="17" spans="1:10" ht="20.100000000000001" customHeight="1" x14ac:dyDescent="0.15">
      <c r="A17" s="56"/>
      <c r="B17" s="55"/>
      <c r="C17" s="35" t="s">
        <v>13</v>
      </c>
      <c r="D17" s="5">
        <v>1.4</v>
      </c>
      <c r="E17" s="5">
        <v>3.05</v>
      </c>
      <c r="F17" s="5">
        <v>8</v>
      </c>
      <c r="G17" s="31">
        <f t="shared" si="2"/>
        <v>34.159999999999997</v>
      </c>
      <c r="H17" s="13"/>
      <c r="I17" s="45">
        <f t="shared" si="3"/>
        <v>0</v>
      </c>
      <c r="J17" s="24" t="s">
        <v>48</v>
      </c>
    </row>
    <row r="18" spans="1:10" ht="24" customHeight="1" x14ac:dyDescent="0.15">
      <c r="A18" s="43"/>
      <c r="B18" s="44"/>
      <c r="C18" s="35"/>
      <c r="D18" s="5"/>
      <c r="E18" s="5"/>
      <c r="F18" s="5"/>
      <c r="G18" s="31">
        <f>SUM(G14:G17)</f>
        <v>228.45599999999999</v>
      </c>
      <c r="H18" s="13"/>
      <c r="I18" s="13">
        <f>SUM(I14:I17)</f>
        <v>0</v>
      </c>
      <c r="J18" s="24"/>
    </row>
    <row r="19" spans="1:10" ht="14.25" customHeight="1" x14ac:dyDescent="0.15">
      <c r="A19" s="56">
        <v>3</v>
      </c>
      <c r="B19" s="55" t="s">
        <v>16</v>
      </c>
      <c r="C19" s="54" t="s">
        <v>13</v>
      </c>
      <c r="D19" s="50">
        <f>(G12+G18)*2</f>
        <v>1256.6940000000002</v>
      </c>
      <c r="E19" s="50"/>
      <c r="F19" s="50"/>
      <c r="G19" s="50"/>
      <c r="H19" s="52"/>
      <c r="I19" s="52"/>
      <c r="J19" s="46"/>
    </row>
    <row r="20" spans="1:10" ht="14.25" customHeight="1" x14ac:dyDescent="0.15">
      <c r="A20" s="56"/>
      <c r="B20" s="55"/>
      <c r="C20" s="54"/>
      <c r="D20" s="50"/>
      <c r="E20" s="50"/>
      <c r="F20" s="50"/>
      <c r="G20" s="50"/>
      <c r="H20" s="52"/>
      <c r="I20" s="52"/>
      <c r="J20" s="46"/>
    </row>
    <row r="21" spans="1:10" ht="34.5" customHeight="1" x14ac:dyDescent="0.15">
      <c r="A21" s="32">
        <v>4</v>
      </c>
      <c r="B21" s="42" t="s">
        <v>51</v>
      </c>
      <c r="C21" s="35" t="s">
        <v>13</v>
      </c>
      <c r="D21" s="51">
        <v>1256.69</v>
      </c>
      <c r="E21" s="51"/>
      <c r="F21" s="51"/>
      <c r="G21" s="51"/>
      <c r="H21" s="39"/>
      <c r="I21" s="32"/>
      <c r="J21" s="40" t="s">
        <v>53</v>
      </c>
    </row>
    <row r="22" spans="1:10" x14ac:dyDescent="0.15">
      <c r="A22" s="49" t="s">
        <v>17</v>
      </c>
      <c r="B22" s="49"/>
      <c r="C22" s="49"/>
      <c r="D22" s="49"/>
      <c r="E22" s="49"/>
      <c r="F22" s="49"/>
      <c r="G22" s="49"/>
      <c r="H22" s="49"/>
      <c r="I22" s="49"/>
      <c r="J22" s="46"/>
    </row>
    <row r="23" spans="1:10" x14ac:dyDescent="0.15">
      <c r="A23" s="49"/>
      <c r="B23" s="49"/>
      <c r="C23" s="49"/>
      <c r="D23" s="49"/>
      <c r="E23" s="49"/>
      <c r="F23" s="49"/>
      <c r="G23" s="49"/>
      <c r="H23" s="49"/>
      <c r="I23" s="49"/>
      <c r="J23" s="46"/>
    </row>
    <row r="24" spans="1:10" ht="27" customHeight="1" x14ac:dyDescent="0.15">
      <c r="A24" s="32"/>
      <c r="B24" s="34"/>
      <c r="C24" s="35"/>
      <c r="D24" s="32" t="s">
        <v>11</v>
      </c>
      <c r="E24" s="32" t="s">
        <v>18</v>
      </c>
      <c r="F24" s="33"/>
      <c r="G24" s="33"/>
      <c r="H24" s="12"/>
      <c r="I24" s="12"/>
      <c r="J24" s="24"/>
    </row>
    <row r="25" spans="1:10" ht="27" customHeight="1" x14ac:dyDescent="0.15">
      <c r="A25" s="51">
        <v>5</v>
      </c>
      <c r="B25" s="55" t="s">
        <v>19</v>
      </c>
      <c r="C25" s="35" t="s">
        <v>20</v>
      </c>
      <c r="D25" s="32">
        <v>0.1</v>
      </c>
      <c r="E25" s="32">
        <v>0.35</v>
      </c>
      <c r="F25" s="33" t="s">
        <v>21</v>
      </c>
      <c r="G25" s="33">
        <v>73.5</v>
      </c>
      <c r="H25" s="16"/>
      <c r="I25" s="32">
        <f>G25*H25</f>
        <v>0</v>
      </c>
      <c r="J25" s="24"/>
    </row>
    <row r="26" spans="1:10" ht="24.75" customHeight="1" x14ac:dyDescent="0.15">
      <c r="A26" s="51"/>
      <c r="B26" s="55"/>
      <c r="C26" s="35" t="s">
        <v>20</v>
      </c>
      <c r="D26" s="32">
        <v>0.2</v>
      </c>
      <c r="E26" s="32">
        <v>0.35</v>
      </c>
      <c r="F26" s="33" t="s">
        <v>22</v>
      </c>
      <c r="G26" s="33">
        <v>27.44</v>
      </c>
      <c r="H26" s="16"/>
      <c r="I26" s="32">
        <f>G26*H26</f>
        <v>0</v>
      </c>
      <c r="J26" s="24"/>
    </row>
    <row r="27" spans="1:10" ht="30" customHeight="1" x14ac:dyDescent="0.15">
      <c r="A27" s="7">
        <v>6</v>
      </c>
      <c r="B27" s="6" t="s">
        <v>23</v>
      </c>
      <c r="C27" s="4" t="s">
        <v>24</v>
      </c>
      <c r="D27" s="7">
        <v>3.9</v>
      </c>
      <c r="E27" s="7">
        <v>3.1</v>
      </c>
      <c r="F27" s="8" t="s">
        <v>21</v>
      </c>
      <c r="G27" s="7">
        <v>181.35</v>
      </c>
      <c r="H27" s="17"/>
      <c r="I27" s="7">
        <f t="shared" ref="I27" si="4">G27*H27</f>
        <v>0</v>
      </c>
      <c r="J27" s="24" t="s">
        <v>47</v>
      </c>
    </row>
    <row r="28" spans="1:10" ht="24" customHeight="1" x14ac:dyDescent="0.15">
      <c r="A28" s="7">
        <v>7</v>
      </c>
      <c r="B28" s="6" t="s">
        <v>25</v>
      </c>
      <c r="C28" s="4" t="s">
        <v>24</v>
      </c>
      <c r="D28" s="7">
        <v>1</v>
      </c>
      <c r="E28" s="7">
        <v>57.2</v>
      </c>
      <c r="F28" s="8" t="s">
        <v>26</v>
      </c>
      <c r="G28" s="7">
        <v>57.2</v>
      </c>
      <c r="H28" s="17"/>
      <c r="I28" s="7">
        <f>G28*H28</f>
        <v>0</v>
      </c>
      <c r="J28" s="24" t="s">
        <v>48</v>
      </c>
    </row>
    <row r="29" spans="1:10" ht="42" customHeight="1" x14ac:dyDescent="0.15">
      <c r="A29" s="7">
        <v>8</v>
      </c>
      <c r="B29" s="6" t="s">
        <v>27</v>
      </c>
      <c r="C29" s="4" t="s">
        <v>24</v>
      </c>
      <c r="D29" s="7">
        <v>1</v>
      </c>
      <c r="E29" s="7">
        <v>2.1</v>
      </c>
      <c r="F29" s="70" t="s">
        <v>56</v>
      </c>
      <c r="G29" s="11">
        <f>2.1*8</f>
        <v>16.8</v>
      </c>
      <c r="H29" s="16"/>
      <c r="I29" s="7"/>
      <c r="J29" s="24" t="s">
        <v>28</v>
      </c>
    </row>
    <row r="30" spans="1:10" ht="27.75" customHeight="1" x14ac:dyDescent="0.15">
      <c r="A30" s="7">
        <v>9</v>
      </c>
      <c r="B30" s="6" t="s">
        <v>29</v>
      </c>
      <c r="C30" s="8" t="s">
        <v>24</v>
      </c>
      <c r="D30" s="7">
        <v>3.1</v>
      </c>
      <c r="E30" s="12">
        <v>3.3</v>
      </c>
      <c r="F30" s="8" t="s">
        <v>30</v>
      </c>
      <c r="G30" s="7">
        <f>3.1*3.3*8</f>
        <v>81.84</v>
      </c>
      <c r="H30" s="16"/>
      <c r="I30" s="7"/>
      <c r="J30" s="24"/>
    </row>
    <row r="31" spans="1:10" ht="21.75" customHeight="1" x14ac:dyDescent="0.15">
      <c r="A31" s="7"/>
      <c r="B31" s="6"/>
      <c r="C31" s="4"/>
      <c r="D31" s="7"/>
      <c r="E31" s="7"/>
      <c r="F31" s="7"/>
      <c r="G31" s="7"/>
      <c r="H31" s="12"/>
      <c r="I31" s="12"/>
      <c r="J31" s="24"/>
    </row>
    <row r="32" spans="1:10" x14ac:dyDescent="0.15">
      <c r="A32" s="57"/>
      <c r="B32" s="55" t="s">
        <v>31</v>
      </c>
      <c r="C32" s="55"/>
      <c r="D32" s="55"/>
      <c r="E32" s="55"/>
      <c r="F32" s="55"/>
      <c r="G32" s="51"/>
      <c r="H32" s="51"/>
      <c r="I32" s="53">
        <f>I12+I18+I19+I21+I25+I26+I27+I28+I29+I30</f>
        <v>0</v>
      </c>
      <c r="J32" s="47"/>
    </row>
    <row r="33" spans="1:10" x14ac:dyDescent="0.15">
      <c r="A33" s="51"/>
      <c r="B33" s="55"/>
      <c r="C33" s="55"/>
      <c r="D33" s="55"/>
      <c r="E33" s="55"/>
      <c r="F33" s="55"/>
      <c r="G33" s="51"/>
      <c r="H33" s="51"/>
      <c r="I33" s="51"/>
      <c r="J33" s="48"/>
    </row>
    <row r="34" spans="1:10" x14ac:dyDescent="0.15">
      <c r="A34" s="21"/>
      <c r="E34"/>
    </row>
    <row r="35" spans="1:10" x14ac:dyDescent="0.15">
      <c r="A35" s="21"/>
      <c r="E35"/>
    </row>
    <row r="36" spans="1:10" x14ac:dyDescent="0.15">
      <c r="A36" s="21"/>
      <c r="B36" s="21"/>
      <c r="C36" s="21"/>
      <c r="D36" s="21"/>
      <c r="F36" s="21"/>
      <c r="G36" s="21"/>
      <c r="H36" s="21"/>
      <c r="I36" s="21"/>
      <c r="J36" s="26"/>
    </row>
    <row r="37" spans="1:10" x14ac:dyDescent="0.15">
      <c r="A37" s="21"/>
      <c r="B37" s="21"/>
      <c r="C37" s="21"/>
      <c r="D37" s="21"/>
      <c r="F37" s="21"/>
      <c r="G37" s="21"/>
      <c r="H37" s="21"/>
      <c r="J37" s="26"/>
    </row>
    <row r="38" spans="1:10" x14ac:dyDescent="0.15">
      <c r="A38" s="21"/>
      <c r="B38" s="21"/>
      <c r="C38" s="21"/>
      <c r="D38" s="21"/>
      <c r="F38" s="21"/>
      <c r="G38" s="21"/>
      <c r="H38" s="21"/>
      <c r="I38" s="21"/>
      <c r="J38" s="26"/>
    </row>
    <row r="39" spans="1:10" x14ac:dyDescent="0.15">
      <c r="A39" s="21"/>
      <c r="B39" s="21"/>
      <c r="C39" s="21"/>
      <c r="D39" s="21"/>
      <c r="F39" s="21"/>
      <c r="G39" s="21"/>
      <c r="H39" s="21"/>
      <c r="I39" s="21"/>
      <c r="J39" s="26"/>
    </row>
    <row r="40" spans="1:10" x14ac:dyDescent="0.15">
      <c r="A40" s="21"/>
      <c r="B40" s="21"/>
      <c r="C40" s="21"/>
      <c r="D40" s="21"/>
      <c r="F40" s="21"/>
      <c r="G40" s="21"/>
      <c r="H40" s="21"/>
      <c r="I40" s="21"/>
      <c r="J40" s="26"/>
    </row>
    <row r="41" spans="1:10" x14ac:dyDescent="0.15">
      <c r="A41" s="21"/>
      <c r="B41" s="21"/>
      <c r="C41" s="21"/>
      <c r="D41" s="21"/>
      <c r="F41" s="21"/>
      <c r="G41" s="21"/>
      <c r="H41" s="21"/>
      <c r="I41" s="21"/>
      <c r="J41" s="26"/>
    </row>
    <row r="42" spans="1:10" x14ac:dyDescent="0.15">
      <c r="A42" s="21"/>
      <c r="B42" s="21"/>
      <c r="C42" s="21"/>
      <c r="D42" s="21"/>
      <c r="F42" s="21"/>
      <c r="G42" s="21"/>
      <c r="H42" s="21"/>
      <c r="I42" s="21"/>
      <c r="J42" s="26"/>
    </row>
    <row r="43" spans="1:10" x14ac:dyDescent="0.15">
      <c r="A43" s="21"/>
      <c r="B43" s="21"/>
      <c r="C43" s="21"/>
      <c r="D43" s="21"/>
      <c r="F43" s="21"/>
      <c r="G43" s="21"/>
      <c r="H43" s="21"/>
      <c r="I43" s="21"/>
      <c r="J43" s="26"/>
    </row>
    <row r="44" spans="1:10" x14ac:dyDescent="0.15">
      <c r="A44" s="21"/>
      <c r="B44" s="21"/>
      <c r="C44" s="21"/>
      <c r="D44" s="21"/>
      <c r="F44" s="21"/>
      <c r="G44" s="21"/>
      <c r="H44" s="21"/>
      <c r="I44" s="21"/>
      <c r="J44" s="26"/>
    </row>
    <row r="45" spans="1:10" x14ac:dyDescent="0.15">
      <c r="A45" s="21"/>
      <c r="B45" s="21"/>
      <c r="C45" s="21"/>
      <c r="D45" s="21"/>
      <c r="F45" s="21"/>
      <c r="G45" s="21"/>
      <c r="H45" s="21"/>
      <c r="I45" s="21"/>
      <c r="J45" s="26"/>
    </row>
    <row r="46" spans="1:10" x14ac:dyDescent="0.15">
      <c r="A46" s="21"/>
      <c r="B46" s="21"/>
      <c r="C46" s="21"/>
      <c r="D46" s="21"/>
      <c r="F46" s="21"/>
      <c r="G46" s="21"/>
      <c r="H46" s="21"/>
      <c r="I46" s="21"/>
      <c r="J46" s="26"/>
    </row>
    <row r="47" spans="1:10" x14ac:dyDescent="0.15">
      <c r="A47" s="21"/>
      <c r="B47" s="21"/>
      <c r="C47" s="21"/>
      <c r="D47" s="21"/>
      <c r="F47" s="21"/>
      <c r="G47" s="21"/>
      <c r="H47" s="21"/>
      <c r="I47" s="21"/>
      <c r="J47" s="26"/>
    </row>
    <row r="48" spans="1:10" x14ac:dyDescent="0.15">
      <c r="A48" s="21"/>
      <c r="B48" s="21"/>
      <c r="C48" s="21"/>
      <c r="D48" s="21"/>
      <c r="F48" s="21"/>
      <c r="G48" s="21"/>
      <c r="H48" s="21"/>
      <c r="I48" s="21"/>
      <c r="J48" s="26"/>
    </row>
  </sheetData>
  <mergeCells count="30">
    <mergeCell ref="A2:I2"/>
    <mergeCell ref="D3:E3"/>
    <mergeCell ref="B13:I13"/>
    <mergeCell ref="A5:A11"/>
    <mergeCell ref="A1:J1"/>
    <mergeCell ref="A14:A17"/>
    <mergeCell ref="A19:A20"/>
    <mergeCell ref="A25:A26"/>
    <mergeCell ref="A32:A33"/>
    <mergeCell ref="B5:B11"/>
    <mergeCell ref="B14:B17"/>
    <mergeCell ref="B19:B20"/>
    <mergeCell ref="B25:B26"/>
    <mergeCell ref="B32:B33"/>
    <mergeCell ref="J19:J20"/>
    <mergeCell ref="J22:J23"/>
    <mergeCell ref="J32:J33"/>
    <mergeCell ref="A22:I23"/>
    <mergeCell ref="D19:G20"/>
    <mergeCell ref="G32:G33"/>
    <mergeCell ref="H19:H20"/>
    <mergeCell ref="H32:H33"/>
    <mergeCell ref="I19:I20"/>
    <mergeCell ref="I32:I33"/>
    <mergeCell ref="C19:C20"/>
    <mergeCell ref="C32:C33"/>
    <mergeCell ref="D32:D33"/>
    <mergeCell ref="E32:E33"/>
    <mergeCell ref="F32:F33"/>
    <mergeCell ref="D21:G21"/>
  </mergeCells>
  <phoneticPr fontId="4" type="noConversion"/>
  <printOptions horizontalCentered="1"/>
  <pageMargins left="0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opLeftCell="A13" workbookViewId="0">
      <selection activeCell="H30" sqref="H30"/>
    </sheetView>
  </sheetViews>
  <sheetFormatPr defaultColWidth="9" defaultRowHeight="13.5" x14ac:dyDescent="0.15"/>
  <cols>
    <col min="1" max="1" width="5.75" customWidth="1"/>
    <col min="3" max="3" width="7.875" customWidth="1"/>
    <col min="6" max="6" width="8.25" customWidth="1"/>
    <col min="8" max="8" width="10.375" customWidth="1"/>
    <col min="9" max="9" width="10.625" customWidth="1"/>
    <col min="10" max="10" width="12.625" customWidth="1"/>
    <col min="11" max="11" width="11.625" style="25" customWidth="1"/>
  </cols>
  <sheetData>
    <row r="1" spans="1:15" ht="36" customHeight="1" x14ac:dyDescent="0.25">
      <c r="A1" s="62" t="s">
        <v>32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5" ht="18.75" x14ac:dyDescent="0.15">
      <c r="A2" s="58" t="s">
        <v>33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5" ht="27" x14ac:dyDescent="0.15">
      <c r="A3" s="2" t="s">
        <v>2</v>
      </c>
      <c r="B3" s="3" t="s">
        <v>3</v>
      </c>
      <c r="C3" s="4" t="s">
        <v>4</v>
      </c>
      <c r="D3" s="58" t="s">
        <v>5</v>
      </c>
      <c r="E3" s="58"/>
      <c r="F3" s="1" t="s">
        <v>6</v>
      </c>
      <c r="G3" s="1" t="s">
        <v>34</v>
      </c>
      <c r="H3" s="1" t="s">
        <v>7</v>
      </c>
      <c r="I3" s="1" t="s">
        <v>8</v>
      </c>
      <c r="J3" s="1" t="s">
        <v>9</v>
      </c>
      <c r="K3" s="27"/>
    </row>
    <row r="4" spans="1:15" ht="24" customHeight="1" x14ac:dyDescent="0.15">
      <c r="A4" s="2"/>
      <c r="B4" s="3"/>
      <c r="C4" s="4"/>
      <c r="D4" s="5" t="s">
        <v>10</v>
      </c>
      <c r="E4" s="5" t="s">
        <v>18</v>
      </c>
      <c r="F4" s="1"/>
      <c r="G4" s="1"/>
      <c r="H4" s="1"/>
      <c r="I4" s="1"/>
      <c r="J4" s="1"/>
      <c r="K4" s="27"/>
    </row>
    <row r="5" spans="1:15" ht="24" customHeight="1" x14ac:dyDescent="0.15">
      <c r="A5" s="56">
        <v>1</v>
      </c>
      <c r="B5" s="55" t="s">
        <v>12</v>
      </c>
      <c r="C5" s="4" t="s">
        <v>13</v>
      </c>
      <c r="D5" s="5">
        <v>4.74</v>
      </c>
      <c r="E5" s="5">
        <v>2.95</v>
      </c>
      <c r="F5" s="4">
        <v>6</v>
      </c>
      <c r="G5" s="4"/>
      <c r="H5" s="2">
        <f t="shared" ref="H5:H10" si="0">D5*E5*F5</f>
        <v>83.89800000000001</v>
      </c>
      <c r="I5" s="13"/>
      <c r="J5" s="13">
        <f>H5*I5</f>
        <v>0</v>
      </c>
      <c r="K5" s="24" t="s">
        <v>47</v>
      </c>
    </row>
    <row r="6" spans="1:15" ht="24" customHeight="1" x14ac:dyDescent="0.15">
      <c r="A6" s="56"/>
      <c r="B6" s="55"/>
      <c r="C6" s="4" t="s">
        <v>13</v>
      </c>
      <c r="D6" s="5">
        <v>2.76</v>
      </c>
      <c r="E6" s="5">
        <v>3.05</v>
      </c>
      <c r="F6" s="4">
        <v>25</v>
      </c>
      <c r="G6" s="4"/>
      <c r="H6" s="2">
        <f t="shared" si="0"/>
        <v>210.45</v>
      </c>
      <c r="I6" s="13"/>
      <c r="J6" s="13">
        <f t="shared" ref="J6:J11" si="1">H6*I6</f>
        <v>0</v>
      </c>
      <c r="K6" s="24" t="s">
        <v>47</v>
      </c>
    </row>
    <row r="7" spans="1:15" ht="24" customHeight="1" x14ac:dyDescent="0.15">
      <c r="A7" s="56"/>
      <c r="B7" s="55"/>
      <c r="C7" s="4" t="s">
        <v>13</v>
      </c>
      <c r="D7" s="5">
        <v>2.2999999999999998</v>
      </c>
      <c r="E7" s="5">
        <v>3.05</v>
      </c>
      <c r="F7" s="4">
        <v>25</v>
      </c>
      <c r="G7" s="4"/>
      <c r="H7" s="2">
        <f t="shared" si="0"/>
        <v>175.37499999999997</v>
      </c>
      <c r="I7" s="13"/>
      <c r="J7" s="13">
        <f t="shared" si="1"/>
        <v>0</v>
      </c>
      <c r="K7" s="37" t="s">
        <v>49</v>
      </c>
    </row>
    <row r="8" spans="1:15" ht="24" customHeight="1" x14ac:dyDescent="0.15">
      <c r="A8" s="56"/>
      <c r="B8" s="55"/>
      <c r="C8" s="4" t="s">
        <v>13</v>
      </c>
      <c r="D8" s="5">
        <v>1.3</v>
      </c>
      <c r="E8" s="5">
        <v>3.05</v>
      </c>
      <c r="F8" s="4">
        <v>25</v>
      </c>
      <c r="G8" s="4"/>
      <c r="H8" s="2">
        <f t="shared" si="0"/>
        <v>99.125</v>
      </c>
      <c r="I8" s="13"/>
      <c r="J8" s="13">
        <f t="shared" si="1"/>
        <v>0</v>
      </c>
      <c r="K8" s="37" t="s">
        <v>49</v>
      </c>
      <c r="O8" s="22"/>
    </row>
    <row r="9" spans="1:15" ht="24" customHeight="1" x14ac:dyDescent="0.15">
      <c r="A9" s="56"/>
      <c r="B9" s="55"/>
      <c r="C9" s="4" t="s">
        <v>13</v>
      </c>
      <c r="D9" s="5">
        <v>1</v>
      </c>
      <c r="E9" s="5">
        <v>3.05</v>
      </c>
      <c r="F9" s="4">
        <v>14</v>
      </c>
      <c r="G9" s="4"/>
      <c r="H9" s="2">
        <f t="shared" si="0"/>
        <v>42.699999999999996</v>
      </c>
      <c r="I9" s="13"/>
      <c r="J9" s="13">
        <f t="shared" si="1"/>
        <v>0</v>
      </c>
      <c r="K9" s="37" t="s">
        <v>49</v>
      </c>
    </row>
    <row r="10" spans="1:15" ht="24" customHeight="1" x14ac:dyDescent="0.15">
      <c r="A10" s="56"/>
      <c r="B10" s="55"/>
      <c r="C10" s="4" t="s">
        <v>13</v>
      </c>
      <c r="D10" s="5">
        <v>6.86</v>
      </c>
      <c r="E10" s="5">
        <v>2.95</v>
      </c>
      <c r="F10" s="4">
        <v>8</v>
      </c>
      <c r="G10" s="4"/>
      <c r="H10" s="2">
        <f t="shared" si="0"/>
        <v>161.89600000000002</v>
      </c>
      <c r="I10" s="13"/>
      <c r="J10" s="13">
        <f t="shared" si="1"/>
        <v>0</v>
      </c>
      <c r="K10" s="24" t="s">
        <v>47</v>
      </c>
    </row>
    <row r="11" spans="1:15" ht="24" customHeight="1" x14ac:dyDescent="0.15">
      <c r="A11" s="56"/>
      <c r="B11" s="6" t="s">
        <v>35</v>
      </c>
      <c r="C11" s="4" t="s">
        <v>13</v>
      </c>
      <c r="D11" s="5">
        <v>39.6</v>
      </c>
      <c r="E11" s="5">
        <v>1</v>
      </c>
      <c r="F11" s="4">
        <v>1</v>
      </c>
      <c r="G11" s="4"/>
      <c r="H11" s="2">
        <v>39.6</v>
      </c>
      <c r="I11" s="13"/>
      <c r="J11" s="13">
        <f t="shared" si="1"/>
        <v>0</v>
      </c>
      <c r="K11" s="24" t="s">
        <v>47</v>
      </c>
    </row>
    <row r="12" spans="1:15" ht="24" customHeight="1" x14ac:dyDescent="0.15">
      <c r="A12" s="2"/>
      <c r="B12" s="6"/>
      <c r="C12" s="4"/>
      <c r="D12" s="5"/>
      <c r="E12" s="5"/>
      <c r="F12" s="4"/>
      <c r="G12" s="4" t="s">
        <v>12</v>
      </c>
      <c r="H12" s="2">
        <f>SUM(H5:H11)</f>
        <v>813.04399999999998</v>
      </c>
      <c r="I12" s="13"/>
      <c r="J12" s="13">
        <f>SUM(J5:J11)</f>
        <v>0</v>
      </c>
      <c r="K12" s="24" t="s">
        <v>14</v>
      </c>
    </row>
    <row r="13" spans="1:15" ht="24" customHeight="1" x14ac:dyDescent="0.15">
      <c r="A13" s="56">
        <v>2</v>
      </c>
      <c r="B13" s="55" t="s">
        <v>16</v>
      </c>
      <c r="C13" s="35" t="s">
        <v>13</v>
      </c>
      <c r="D13" s="5">
        <v>4.74</v>
      </c>
      <c r="E13" s="5">
        <v>2.95</v>
      </c>
      <c r="F13" s="5">
        <v>6</v>
      </c>
      <c r="G13" s="5">
        <v>2</v>
      </c>
      <c r="H13" s="31">
        <f>D13*E13*F13*G13</f>
        <v>167.79600000000002</v>
      </c>
      <c r="I13" s="13"/>
      <c r="J13" s="13"/>
      <c r="K13" s="24" t="s">
        <v>47</v>
      </c>
    </row>
    <row r="14" spans="1:15" ht="24" customHeight="1" x14ac:dyDescent="0.15">
      <c r="A14" s="56"/>
      <c r="B14" s="55"/>
      <c r="C14" s="35" t="s">
        <v>13</v>
      </c>
      <c r="D14" s="5">
        <v>6.84</v>
      </c>
      <c r="E14" s="5">
        <v>2.95</v>
      </c>
      <c r="F14" s="5">
        <v>8</v>
      </c>
      <c r="G14" s="5">
        <v>2</v>
      </c>
      <c r="H14" s="31">
        <f t="shared" ref="H14:H18" si="2">D14*E14*F14*G14</f>
        <v>322.84800000000001</v>
      </c>
      <c r="I14" s="13"/>
      <c r="J14" s="13"/>
      <c r="K14" s="24" t="s">
        <v>47</v>
      </c>
    </row>
    <row r="15" spans="1:15" ht="24" customHeight="1" x14ac:dyDescent="0.15">
      <c r="A15" s="56"/>
      <c r="B15" s="55"/>
      <c r="C15" s="35" t="s">
        <v>13</v>
      </c>
      <c r="D15" s="5">
        <v>2.76</v>
      </c>
      <c r="E15" s="5">
        <v>3.05</v>
      </c>
      <c r="F15" s="5">
        <v>25</v>
      </c>
      <c r="G15" s="5">
        <v>2</v>
      </c>
      <c r="H15" s="31">
        <f t="shared" si="2"/>
        <v>420.9</v>
      </c>
      <c r="I15" s="13"/>
      <c r="J15" s="13"/>
      <c r="K15" s="24" t="s">
        <v>47</v>
      </c>
    </row>
    <row r="16" spans="1:15" ht="24" customHeight="1" x14ac:dyDescent="0.15">
      <c r="A16" s="56"/>
      <c r="B16" s="55"/>
      <c r="C16" s="35" t="s">
        <v>13</v>
      </c>
      <c r="D16" s="5">
        <v>2.2999999999999998</v>
      </c>
      <c r="E16" s="5">
        <v>3.05</v>
      </c>
      <c r="F16" s="5">
        <v>25</v>
      </c>
      <c r="G16" s="5">
        <v>2</v>
      </c>
      <c r="H16" s="31">
        <f t="shared" si="2"/>
        <v>350.74999999999994</v>
      </c>
      <c r="I16" s="13"/>
      <c r="J16" s="13"/>
      <c r="K16" s="37" t="s">
        <v>49</v>
      </c>
    </row>
    <row r="17" spans="1:11" ht="24" customHeight="1" x14ac:dyDescent="0.15">
      <c r="A17" s="56"/>
      <c r="B17" s="55"/>
      <c r="C17" s="35" t="s">
        <v>13</v>
      </c>
      <c r="D17" s="32">
        <v>1.3</v>
      </c>
      <c r="E17" s="32">
        <v>3.05</v>
      </c>
      <c r="F17" s="32">
        <v>25</v>
      </c>
      <c r="G17" s="32">
        <v>2</v>
      </c>
      <c r="H17" s="31">
        <f t="shared" si="2"/>
        <v>198.25</v>
      </c>
      <c r="I17" s="14"/>
      <c r="J17" s="14"/>
      <c r="K17" s="37" t="s">
        <v>49</v>
      </c>
    </row>
    <row r="18" spans="1:11" ht="24" customHeight="1" x14ac:dyDescent="0.15">
      <c r="A18" s="56"/>
      <c r="B18" s="55"/>
      <c r="C18" s="35" t="s">
        <v>13</v>
      </c>
      <c r="D18" s="32">
        <v>1</v>
      </c>
      <c r="E18" s="32">
        <v>3.05</v>
      </c>
      <c r="F18" s="32">
        <v>12</v>
      </c>
      <c r="G18" s="32">
        <v>2</v>
      </c>
      <c r="H18" s="31">
        <f t="shared" si="2"/>
        <v>73.199999999999989</v>
      </c>
      <c r="I18" s="14"/>
      <c r="J18" s="14"/>
      <c r="K18" s="37" t="s">
        <v>49</v>
      </c>
    </row>
    <row r="19" spans="1:11" ht="24" customHeight="1" x14ac:dyDescent="0.15">
      <c r="A19" s="56"/>
      <c r="B19" s="34" t="s">
        <v>36</v>
      </c>
      <c r="C19" s="35" t="s">
        <v>13</v>
      </c>
      <c r="D19" s="32">
        <v>39.6</v>
      </c>
      <c r="E19" s="32">
        <v>1</v>
      </c>
      <c r="F19" s="32">
        <v>2</v>
      </c>
      <c r="G19" s="32"/>
      <c r="H19" s="32">
        <f>D19*E19*F19</f>
        <v>79.2</v>
      </c>
      <c r="I19" s="14"/>
      <c r="J19" s="14"/>
      <c r="K19" s="24"/>
    </row>
    <row r="20" spans="1:11" x14ac:dyDescent="0.15">
      <c r="A20" s="57"/>
      <c r="B20" s="51"/>
      <c r="C20" s="51"/>
      <c r="D20" s="51"/>
      <c r="E20" s="51"/>
      <c r="F20" s="51"/>
      <c r="G20" s="57" t="s">
        <v>16</v>
      </c>
      <c r="H20" s="64">
        <f>SUM(H13:H19)</f>
        <v>1612.944</v>
      </c>
      <c r="I20" s="65"/>
      <c r="J20" s="51"/>
      <c r="K20" s="46"/>
    </row>
    <row r="21" spans="1:11" x14ac:dyDescent="0.15">
      <c r="A21" s="51"/>
      <c r="B21" s="51"/>
      <c r="C21" s="51"/>
      <c r="D21" s="51"/>
      <c r="E21" s="51"/>
      <c r="F21" s="51"/>
      <c r="G21" s="51"/>
      <c r="H21" s="64"/>
      <c r="I21" s="51"/>
      <c r="J21" s="51"/>
      <c r="K21" s="46"/>
    </row>
    <row r="22" spans="1:11" ht="39" customHeight="1" x14ac:dyDescent="0.15">
      <c r="A22" s="32">
        <v>3</v>
      </c>
      <c r="B22" s="42" t="s">
        <v>51</v>
      </c>
      <c r="C22" s="35" t="s">
        <v>13</v>
      </c>
      <c r="D22" s="32"/>
      <c r="E22" s="32"/>
      <c r="F22" s="32"/>
      <c r="G22" s="39" t="s">
        <v>52</v>
      </c>
      <c r="H22" s="32">
        <v>1612.94</v>
      </c>
      <c r="I22" s="39"/>
      <c r="J22" s="32"/>
      <c r="K22" s="36"/>
    </row>
    <row r="23" spans="1:11" ht="20.25" customHeight="1" x14ac:dyDescent="0.15">
      <c r="A23" s="63" t="s">
        <v>37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spans="1:11" ht="21.75" customHeight="1" x14ac:dyDescent="0.15">
      <c r="A24" s="9"/>
      <c r="B24" s="10"/>
      <c r="C24" s="4"/>
      <c r="D24" s="8" t="s">
        <v>11</v>
      </c>
      <c r="E24" s="8" t="s">
        <v>18</v>
      </c>
      <c r="F24" s="8"/>
      <c r="G24" s="12"/>
      <c r="H24" s="8"/>
      <c r="I24" s="12"/>
      <c r="J24" s="12"/>
      <c r="K24" s="24"/>
    </row>
    <row r="25" spans="1:11" ht="21.75" customHeight="1" x14ac:dyDescent="0.15">
      <c r="A25" s="46">
        <v>4</v>
      </c>
      <c r="B25" s="55" t="s">
        <v>19</v>
      </c>
      <c r="C25" s="4" t="s">
        <v>20</v>
      </c>
      <c r="D25" s="7">
        <v>0.1</v>
      </c>
      <c r="E25" s="7">
        <v>0.35</v>
      </c>
      <c r="F25" s="8" t="s">
        <v>38</v>
      </c>
      <c r="G25" s="12"/>
      <c r="H25" s="8">
        <v>122.5</v>
      </c>
      <c r="I25" s="16"/>
      <c r="J25" s="7">
        <f>H25*I25</f>
        <v>0</v>
      </c>
      <c r="K25" s="24"/>
    </row>
    <row r="26" spans="1:11" ht="19.5" customHeight="1" x14ac:dyDescent="0.15">
      <c r="A26" s="46"/>
      <c r="B26" s="55"/>
      <c r="C26" s="4" t="s">
        <v>20</v>
      </c>
      <c r="D26" s="7">
        <v>0.2</v>
      </c>
      <c r="E26" s="7">
        <v>0.35</v>
      </c>
      <c r="F26" s="8" t="s">
        <v>39</v>
      </c>
      <c r="G26" s="12"/>
      <c r="H26" s="8">
        <v>43.12</v>
      </c>
      <c r="I26" s="16"/>
      <c r="J26" s="7">
        <f>H26*I26</f>
        <v>0</v>
      </c>
      <c r="K26" s="24"/>
    </row>
    <row r="27" spans="1:11" ht="35.25" customHeight="1" x14ac:dyDescent="0.15">
      <c r="A27" s="7">
        <v>5</v>
      </c>
      <c r="B27" s="6" t="s">
        <v>23</v>
      </c>
      <c r="C27" s="4" t="s">
        <v>24</v>
      </c>
      <c r="D27" s="7">
        <v>3.9</v>
      </c>
      <c r="E27" s="7">
        <v>3.1</v>
      </c>
      <c r="F27" s="8" t="s">
        <v>38</v>
      </c>
      <c r="G27" s="12"/>
      <c r="H27" s="7">
        <v>302.25</v>
      </c>
      <c r="I27" s="17"/>
      <c r="J27" s="7">
        <f>H27*I27</f>
        <v>0</v>
      </c>
      <c r="K27" s="24" t="s">
        <v>47</v>
      </c>
    </row>
    <row r="28" spans="1:11" ht="32.25" customHeight="1" x14ac:dyDescent="0.15">
      <c r="A28" s="7">
        <v>6</v>
      </c>
      <c r="B28" s="6" t="s">
        <v>25</v>
      </c>
      <c r="C28" s="4" t="s">
        <v>24</v>
      </c>
      <c r="D28" s="7">
        <v>1</v>
      </c>
      <c r="E28" s="7">
        <v>90.2</v>
      </c>
      <c r="F28" s="8" t="s">
        <v>26</v>
      </c>
      <c r="G28" s="12"/>
      <c r="H28" s="7">
        <v>90.2</v>
      </c>
      <c r="I28" s="17"/>
      <c r="J28" s="7">
        <f>H28*I28</f>
        <v>0</v>
      </c>
      <c r="K28" s="24" t="s">
        <v>48</v>
      </c>
    </row>
    <row r="29" spans="1:11" ht="57.75" customHeight="1" x14ac:dyDescent="0.15">
      <c r="A29" s="7">
        <v>7</v>
      </c>
      <c r="B29" s="6" t="s">
        <v>27</v>
      </c>
      <c r="C29" s="4" t="s">
        <v>24</v>
      </c>
      <c r="D29" s="7">
        <v>1</v>
      </c>
      <c r="E29" s="7">
        <v>2.1</v>
      </c>
      <c r="F29" s="70" t="s">
        <v>55</v>
      </c>
      <c r="G29" s="12"/>
      <c r="H29" s="11">
        <f>2.1*25</f>
        <v>52.5</v>
      </c>
      <c r="I29" s="16"/>
      <c r="J29" s="7"/>
      <c r="K29" s="18" t="s">
        <v>40</v>
      </c>
    </row>
    <row r="30" spans="1:11" ht="36" customHeight="1" x14ac:dyDescent="0.15">
      <c r="A30" s="7">
        <v>8</v>
      </c>
      <c r="B30" s="6" t="s">
        <v>29</v>
      </c>
      <c r="C30" s="19" t="s">
        <v>24</v>
      </c>
      <c r="D30" s="7">
        <v>3.1</v>
      </c>
      <c r="E30" s="7">
        <v>3.3</v>
      </c>
      <c r="F30" s="8" t="s">
        <v>38</v>
      </c>
      <c r="G30" s="12"/>
      <c r="H30" s="7">
        <f>3.1*3.3*25</f>
        <v>255.75</v>
      </c>
      <c r="I30" s="16"/>
      <c r="J30" s="7"/>
      <c r="K30" s="24"/>
    </row>
    <row r="31" spans="1:11" ht="26.1" customHeight="1" x14ac:dyDescent="0.15">
      <c r="A31" s="14"/>
      <c r="B31" s="14" t="s">
        <v>31</v>
      </c>
      <c r="C31" s="14"/>
      <c r="D31" s="14"/>
      <c r="E31" s="14"/>
      <c r="F31" s="14"/>
      <c r="G31" s="14"/>
      <c r="H31" s="14"/>
      <c r="I31" s="14"/>
      <c r="J31" s="41">
        <f>J12+J20+J22+J25+J26+J27+J28+J29+J30</f>
        <v>0</v>
      </c>
      <c r="K31" s="24"/>
    </row>
    <row r="32" spans="1:11" x14ac:dyDescent="0.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6"/>
    </row>
    <row r="33" spans="1:11" x14ac:dyDescent="0.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6"/>
    </row>
  </sheetData>
  <mergeCells count="21">
    <mergeCell ref="A1:K1"/>
    <mergeCell ref="A2:K2"/>
    <mergeCell ref="D3:E3"/>
    <mergeCell ref="A23:K23"/>
    <mergeCell ref="A5:A11"/>
    <mergeCell ref="A13:A19"/>
    <mergeCell ref="A20:A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A25:A26"/>
    <mergeCell ref="B5:B10"/>
    <mergeCell ref="B13:B18"/>
    <mergeCell ref="B20:B21"/>
    <mergeCell ref="B25:B26"/>
  </mergeCells>
  <phoneticPr fontId="4" type="noConversion"/>
  <printOptions horizontalCentered="1"/>
  <pageMargins left="0" right="0" top="0" bottom="0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7" workbookViewId="0">
      <selection activeCell="L23" sqref="L23"/>
    </sheetView>
  </sheetViews>
  <sheetFormatPr defaultColWidth="9" defaultRowHeight="13.5" x14ac:dyDescent="0.15"/>
  <cols>
    <col min="1" max="1" width="5.875" customWidth="1"/>
    <col min="3" max="3" width="7.375" customWidth="1"/>
    <col min="4" max="4" width="8" customWidth="1"/>
    <col min="5" max="5" width="7.875" customWidth="1"/>
    <col min="6" max="6" width="7.75" customWidth="1"/>
    <col min="9" max="9" width="14.375" customWidth="1"/>
    <col min="10" max="10" width="12.25" customWidth="1"/>
    <col min="11" max="11" width="12.25" style="25" customWidth="1"/>
    <col min="12" max="12" width="20.125" customWidth="1"/>
  </cols>
  <sheetData>
    <row r="1" spans="1:11" ht="33" customHeight="1" x14ac:dyDescent="0.25">
      <c r="A1" s="67" t="s">
        <v>41</v>
      </c>
      <c r="B1" s="68"/>
      <c r="C1" s="68"/>
      <c r="D1" s="68"/>
      <c r="E1" s="68"/>
      <c r="F1" s="68"/>
      <c r="G1" s="68"/>
      <c r="H1" s="68"/>
      <c r="I1" s="68"/>
      <c r="J1" s="68"/>
      <c r="K1" s="69"/>
    </row>
    <row r="2" spans="1:11" ht="21.95" customHeight="1" x14ac:dyDescent="0.15">
      <c r="A2" s="58" t="s">
        <v>42</v>
      </c>
      <c r="B2" s="58"/>
      <c r="C2" s="58"/>
      <c r="D2" s="58"/>
      <c r="E2" s="58"/>
      <c r="F2" s="58"/>
      <c r="G2" s="58"/>
      <c r="H2" s="58"/>
      <c r="I2" s="58"/>
      <c r="J2" s="58"/>
      <c r="K2" s="24"/>
    </row>
    <row r="3" spans="1:11" ht="30.75" customHeight="1" x14ac:dyDescent="0.15">
      <c r="A3" s="2" t="s">
        <v>2</v>
      </c>
      <c r="B3" s="3" t="s">
        <v>3</v>
      </c>
      <c r="C3" s="4" t="s">
        <v>4</v>
      </c>
      <c r="D3" s="58" t="s">
        <v>5</v>
      </c>
      <c r="E3" s="58"/>
      <c r="F3" s="1" t="s">
        <v>6</v>
      </c>
      <c r="G3" s="1" t="s">
        <v>34</v>
      </c>
      <c r="H3" s="1" t="s">
        <v>7</v>
      </c>
      <c r="I3" s="1" t="s">
        <v>8</v>
      </c>
      <c r="J3" s="1" t="s">
        <v>9</v>
      </c>
      <c r="K3" s="24"/>
    </row>
    <row r="4" spans="1:11" ht="21.95" customHeight="1" x14ac:dyDescent="0.15">
      <c r="A4" s="2"/>
      <c r="B4" s="3"/>
      <c r="C4" s="4"/>
      <c r="D4" s="5" t="s">
        <v>10</v>
      </c>
      <c r="E4" s="5" t="s">
        <v>11</v>
      </c>
      <c r="F4" s="1"/>
      <c r="G4" s="1"/>
      <c r="H4" s="1"/>
      <c r="I4" s="1"/>
      <c r="J4" s="1"/>
      <c r="K4" s="24"/>
    </row>
    <row r="5" spans="1:11" ht="21.95" customHeight="1" x14ac:dyDescent="0.15">
      <c r="A5" s="56">
        <v>1</v>
      </c>
      <c r="B5" s="55" t="s">
        <v>12</v>
      </c>
      <c r="C5" s="4" t="s">
        <v>13</v>
      </c>
      <c r="D5" s="5">
        <v>7.58</v>
      </c>
      <c r="E5" s="5">
        <v>3.2</v>
      </c>
      <c r="F5" s="4">
        <v>5</v>
      </c>
      <c r="G5" s="4"/>
      <c r="H5" s="2">
        <f>D5*E5*F5</f>
        <v>121.28</v>
      </c>
      <c r="I5" s="13"/>
      <c r="J5" s="13">
        <f>H5*I5</f>
        <v>0</v>
      </c>
      <c r="K5" s="24" t="s">
        <v>45</v>
      </c>
    </row>
    <row r="6" spans="1:11" ht="21.95" customHeight="1" x14ac:dyDescent="0.15">
      <c r="A6" s="56"/>
      <c r="B6" s="55"/>
      <c r="C6" s="4" t="s">
        <v>13</v>
      </c>
      <c r="D6" s="5">
        <v>4.84</v>
      </c>
      <c r="E6" s="5">
        <v>3.2</v>
      </c>
      <c r="F6" s="4">
        <v>5</v>
      </c>
      <c r="G6" s="4"/>
      <c r="H6" s="2">
        <f>D6*E6*F6</f>
        <v>77.44</v>
      </c>
      <c r="I6" s="13"/>
      <c r="J6" s="13">
        <f t="shared" ref="J6:J9" si="0">H6*I6</f>
        <v>0</v>
      </c>
      <c r="K6" s="24" t="s">
        <v>45</v>
      </c>
    </row>
    <row r="7" spans="1:11" ht="21.95" customHeight="1" x14ac:dyDescent="0.15">
      <c r="A7" s="56"/>
      <c r="B7" s="55"/>
      <c r="C7" s="4" t="s">
        <v>13</v>
      </c>
      <c r="D7" s="5">
        <v>3</v>
      </c>
      <c r="E7" s="5">
        <v>3.2</v>
      </c>
      <c r="F7" s="4">
        <v>23</v>
      </c>
      <c r="G7" s="4"/>
      <c r="H7" s="2">
        <f>D7*E7*F7</f>
        <v>220.80000000000004</v>
      </c>
      <c r="I7" s="13"/>
      <c r="J7" s="13">
        <f t="shared" si="0"/>
        <v>0</v>
      </c>
      <c r="K7" s="38" t="s">
        <v>50</v>
      </c>
    </row>
    <row r="8" spans="1:11" ht="21.95" customHeight="1" x14ac:dyDescent="0.15">
      <c r="A8" s="56"/>
      <c r="B8" s="55"/>
      <c r="C8" s="4" t="s">
        <v>13</v>
      </c>
      <c r="D8" s="5">
        <v>1.5</v>
      </c>
      <c r="E8" s="5">
        <v>3.4</v>
      </c>
      <c r="F8" s="4">
        <v>23</v>
      </c>
      <c r="G8" s="4"/>
      <c r="H8" s="2">
        <f>D8*E8*F8</f>
        <v>117.3</v>
      </c>
      <c r="I8" s="13"/>
      <c r="J8" s="13">
        <f t="shared" si="0"/>
        <v>0</v>
      </c>
      <c r="K8" s="38" t="s">
        <v>50</v>
      </c>
    </row>
    <row r="9" spans="1:11" ht="21.95" customHeight="1" x14ac:dyDescent="0.15">
      <c r="A9" s="56"/>
      <c r="B9" s="55"/>
      <c r="C9" s="4" t="s">
        <v>13</v>
      </c>
      <c r="D9" s="5">
        <v>2.2999999999999998</v>
      </c>
      <c r="E9" s="5">
        <v>3.4</v>
      </c>
      <c r="F9" s="4">
        <v>23</v>
      </c>
      <c r="G9" s="4"/>
      <c r="H9" s="2">
        <f>D9*E9*F9</f>
        <v>179.85999999999999</v>
      </c>
      <c r="I9" s="13"/>
      <c r="J9" s="13">
        <f t="shared" si="0"/>
        <v>0</v>
      </c>
      <c r="K9" s="38" t="s">
        <v>50</v>
      </c>
    </row>
    <row r="10" spans="1:11" ht="35.25" customHeight="1" x14ac:dyDescent="0.15">
      <c r="A10" s="56"/>
      <c r="B10" s="6" t="s">
        <v>31</v>
      </c>
      <c r="C10" s="4"/>
      <c r="D10" s="5"/>
      <c r="E10" s="5"/>
      <c r="F10" s="4"/>
      <c r="G10" s="4" t="s">
        <v>12</v>
      </c>
      <c r="H10" s="2">
        <f>SUM(H5:H9)</f>
        <v>716.68000000000006</v>
      </c>
      <c r="I10" s="13"/>
      <c r="J10" s="13">
        <f>SUM(J5:J9)</f>
        <v>0</v>
      </c>
      <c r="K10" s="24" t="s">
        <v>14</v>
      </c>
    </row>
    <row r="11" spans="1:11" ht="21.95" customHeight="1" x14ac:dyDescent="0.15">
      <c r="A11" s="56">
        <v>2</v>
      </c>
      <c r="B11" s="55" t="s">
        <v>16</v>
      </c>
      <c r="C11" s="35" t="s">
        <v>13</v>
      </c>
      <c r="D11" s="5">
        <v>7.58</v>
      </c>
      <c r="E11" s="5">
        <v>3.2</v>
      </c>
      <c r="F11" s="5">
        <v>5</v>
      </c>
      <c r="G11" s="5">
        <v>2</v>
      </c>
      <c r="H11" s="31">
        <f>D11*E11*F11*G11</f>
        <v>242.56</v>
      </c>
      <c r="I11" s="13"/>
      <c r="J11" s="13"/>
      <c r="K11" s="24" t="s">
        <v>45</v>
      </c>
    </row>
    <row r="12" spans="1:11" ht="21.95" customHeight="1" x14ac:dyDescent="0.15">
      <c r="A12" s="56"/>
      <c r="B12" s="55"/>
      <c r="C12" s="35" t="s">
        <v>13</v>
      </c>
      <c r="D12" s="5">
        <v>4.84</v>
      </c>
      <c r="E12" s="5">
        <v>3.2</v>
      </c>
      <c r="F12" s="5">
        <v>5</v>
      </c>
      <c r="G12" s="5">
        <v>2</v>
      </c>
      <c r="H12" s="31">
        <f>D12*E12*F12*G12</f>
        <v>154.88</v>
      </c>
      <c r="I12" s="13"/>
      <c r="J12" s="13"/>
      <c r="K12" s="24" t="s">
        <v>45</v>
      </c>
    </row>
    <row r="13" spans="1:11" ht="21.95" customHeight="1" x14ac:dyDescent="0.15">
      <c r="A13" s="56"/>
      <c r="B13" s="55"/>
      <c r="C13" s="35" t="s">
        <v>13</v>
      </c>
      <c r="D13" s="5">
        <v>3</v>
      </c>
      <c r="E13" s="5">
        <v>3.2</v>
      </c>
      <c r="F13" s="5">
        <v>23</v>
      </c>
      <c r="G13" s="5">
        <v>2</v>
      </c>
      <c r="H13" s="31">
        <f>D13*E13*F13*G13</f>
        <v>441.60000000000008</v>
      </c>
      <c r="I13" s="13"/>
      <c r="J13" s="13"/>
      <c r="K13" s="38" t="s">
        <v>50</v>
      </c>
    </row>
    <row r="14" spans="1:11" ht="21.95" customHeight="1" x14ac:dyDescent="0.15">
      <c r="A14" s="56"/>
      <c r="B14" s="55"/>
      <c r="C14" s="35" t="s">
        <v>13</v>
      </c>
      <c r="D14" s="5">
        <v>1.5</v>
      </c>
      <c r="E14" s="5">
        <v>3.4</v>
      </c>
      <c r="F14" s="5">
        <v>23</v>
      </c>
      <c r="G14" s="5">
        <v>2</v>
      </c>
      <c r="H14" s="31">
        <f>D14*E14*F14*G14</f>
        <v>234.6</v>
      </c>
      <c r="I14" s="13"/>
      <c r="J14" s="13"/>
      <c r="K14" s="38" t="s">
        <v>50</v>
      </c>
    </row>
    <row r="15" spans="1:11" ht="21.95" customHeight="1" x14ac:dyDescent="0.15">
      <c r="A15" s="56"/>
      <c r="B15" s="55"/>
      <c r="C15" s="35" t="s">
        <v>13</v>
      </c>
      <c r="D15" s="32">
        <v>2.2999999999999998</v>
      </c>
      <c r="E15" s="32">
        <v>3.4</v>
      </c>
      <c r="F15" s="32">
        <v>23</v>
      </c>
      <c r="G15" s="32">
        <v>2</v>
      </c>
      <c r="H15" s="31">
        <f>D15*E15*F15*G15</f>
        <v>359.71999999999997</v>
      </c>
      <c r="I15" s="12"/>
      <c r="J15" s="14"/>
      <c r="K15" s="38" t="s">
        <v>50</v>
      </c>
    </row>
    <row r="16" spans="1:11" ht="21.95" customHeight="1" x14ac:dyDescent="0.15">
      <c r="A16" s="33"/>
      <c r="B16" s="32" t="s">
        <v>31</v>
      </c>
      <c r="C16" s="32"/>
      <c r="D16" s="32"/>
      <c r="E16" s="32"/>
      <c r="F16" s="32"/>
      <c r="G16" s="32" t="s">
        <v>16</v>
      </c>
      <c r="H16" s="32">
        <f>SUM(H11:H15)</f>
        <v>1433.3600000000001</v>
      </c>
      <c r="I16" s="39"/>
      <c r="J16" s="28"/>
      <c r="K16" s="24"/>
    </row>
    <row r="17" spans="1:12" ht="42" customHeight="1" x14ac:dyDescent="0.15">
      <c r="A17" s="33">
        <v>3</v>
      </c>
      <c r="B17" s="40" t="s">
        <v>51</v>
      </c>
      <c r="C17" s="35" t="s">
        <v>13</v>
      </c>
      <c r="D17" s="32"/>
      <c r="E17" s="32"/>
      <c r="F17" s="32"/>
      <c r="G17" s="39" t="s">
        <v>52</v>
      </c>
      <c r="H17" s="12">
        <v>1433.36</v>
      </c>
      <c r="I17" s="39"/>
      <c r="J17" s="28"/>
      <c r="K17" s="24"/>
    </row>
    <row r="18" spans="1:12" ht="21.95" customHeight="1" x14ac:dyDescent="0.15">
      <c r="A18" s="57" t="s">
        <v>37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2" ht="24" customHeight="1" x14ac:dyDescent="0.15">
      <c r="A19" s="36"/>
      <c r="B19" s="34"/>
      <c r="C19" s="35"/>
      <c r="D19" s="32" t="s">
        <v>11</v>
      </c>
      <c r="E19" s="32" t="s">
        <v>18</v>
      </c>
      <c r="F19" s="33"/>
      <c r="G19" s="32"/>
      <c r="H19" s="33"/>
      <c r="I19" s="31"/>
      <c r="J19" s="32"/>
      <c r="K19" s="24"/>
      <c r="L19" s="15"/>
    </row>
    <row r="20" spans="1:12" ht="24" customHeight="1" x14ac:dyDescent="0.15">
      <c r="A20" s="46">
        <v>4</v>
      </c>
      <c r="B20" s="55" t="s">
        <v>19</v>
      </c>
      <c r="C20" s="35" t="s">
        <v>20</v>
      </c>
      <c r="D20" s="32">
        <v>0.1</v>
      </c>
      <c r="E20" s="32">
        <v>0.35</v>
      </c>
      <c r="F20" s="33" t="s">
        <v>43</v>
      </c>
      <c r="G20" s="32"/>
      <c r="H20" s="33">
        <v>93.1</v>
      </c>
      <c r="I20" s="16"/>
      <c r="J20" s="28">
        <f>H20*I20</f>
        <v>0</v>
      </c>
      <c r="K20" s="24"/>
      <c r="L20" s="66"/>
    </row>
    <row r="21" spans="1:12" ht="21.75" customHeight="1" x14ac:dyDescent="0.15">
      <c r="A21" s="46"/>
      <c r="B21" s="55"/>
      <c r="C21" s="35" t="s">
        <v>20</v>
      </c>
      <c r="D21" s="32">
        <v>0.2</v>
      </c>
      <c r="E21" s="32">
        <v>0.35</v>
      </c>
      <c r="F21" s="33" t="s">
        <v>43</v>
      </c>
      <c r="G21" s="32"/>
      <c r="H21" s="33">
        <v>37.24</v>
      </c>
      <c r="I21" s="16"/>
      <c r="J21" s="28">
        <f>H21*I21</f>
        <v>0</v>
      </c>
      <c r="K21" s="24"/>
      <c r="L21" s="66"/>
    </row>
    <row r="22" spans="1:12" ht="31.5" customHeight="1" x14ac:dyDescent="0.15">
      <c r="A22" s="7">
        <v>5</v>
      </c>
      <c r="B22" s="6" t="s">
        <v>23</v>
      </c>
      <c r="C22" s="4" t="s">
        <v>24</v>
      </c>
      <c r="D22" s="7">
        <v>3.9</v>
      </c>
      <c r="E22" s="7">
        <v>3.1</v>
      </c>
      <c r="F22" s="8" t="s">
        <v>44</v>
      </c>
      <c r="G22" s="7"/>
      <c r="H22" s="7">
        <v>302.25</v>
      </c>
      <c r="I22" s="17"/>
      <c r="J22" s="28"/>
      <c r="K22" s="24" t="s">
        <v>45</v>
      </c>
      <c r="L22" s="15"/>
    </row>
    <row r="23" spans="1:12" ht="39.75" customHeight="1" x14ac:dyDescent="0.15">
      <c r="A23" s="7">
        <v>6</v>
      </c>
      <c r="B23" s="6" t="s">
        <v>27</v>
      </c>
      <c r="C23" s="4" t="s">
        <v>24</v>
      </c>
      <c r="D23" s="7">
        <v>1</v>
      </c>
      <c r="E23" s="7">
        <v>2.1</v>
      </c>
      <c r="F23" s="8" t="s">
        <v>54</v>
      </c>
      <c r="G23" s="7"/>
      <c r="H23" s="11">
        <f>2.1*23</f>
        <v>48.300000000000004</v>
      </c>
      <c r="I23" s="16"/>
      <c r="J23" s="29"/>
      <c r="K23" s="18" t="s">
        <v>46</v>
      </c>
    </row>
    <row r="24" spans="1:12" ht="27" x14ac:dyDescent="0.15">
      <c r="A24" s="7">
        <v>7</v>
      </c>
      <c r="B24" s="6" t="s">
        <v>29</v>
      </c>
      <c r="C24" s="8" t="s">
        <v>24</v>
      </c>
      <c r="D24" s="7">
        <v>3.1</v>
      </c>
      <c r="E24" s="7">
        <v>3.3</v>
      </c>
      <c r="F24" s="8" t="s">
        <v>44</v>
      </c>
      <c r="G24" s="7"/>
      <c r="H24" s="7">
        <f>3.1*3.3*23</f>
        <v>235.29000000000002</v>
      </c>
      <c r="I24" s="16"/>
      <c r="J24" s="28"/>
      <c r="K24" s="24"/>
    </row>
    <row r="25" spans="1:12" ht="27" customHeight="1" x14ac:dyDescent="0.1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24"/>
    </row>
    <row r="26" spans="1:12" ht="30" customHeight="1" x14ac:dyDescent="0.15">
      <c r="A26" s="12"/>
      <c r="B26" s="12" t="s">
        <v>31</v>
      </c>
      <c r="C26" s="12"/>
      <c r="D26" s="12"/>
      <c r="E26" s="12"/>
      <c r="F26" s="12"/>
      <c r="G26" s="12"/>
      <c r="H26" s="12"/>
      <c r="I26" s="12"/>
      <c r="J26" s="30">
        <f>J10+J16+J17+J20+J21+J22+J23+J24</f>
        <v>0</v>
      </c>
      <c r="K26" s="24"/>
    </row>
  </sheetData>
  <mergeCells count="11">
    <mergeCell ref="A1:K1"/>
    <mergeCell ref="A2:J2"/>
    <mergeCell ref="D3:E3"/>
    <mergeCell ref="A18:K18"/>
    <mergeCell ref="A5:A10"/>
    <mergeCell ref="A11:A15"/>
    <mergeCell ref="A20:A21"/>
    <mergeCell ref="B5:B9"/>
    <mergeCell ref="B11:B15"/>
    <mergeCell ref="B20:B21"/>
    <mergeCell ref="L20:L21"/>
  </mergeCells>
  <phoneticPr fontId="4" type="noConversion"/>
  <printOptions horizontalCentered="1"/>
  <pageMargins left="0" right="0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6号楼教室改造宿舍工程量</vt:lpstr>
      <vt:lpstr>7号楼教室卫生间改造宿舍工程量</vt:lpstr>
      <vt:lpstr>12号楼教室卫生间改造宿舍工程量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apple</cp:lastModifiedBy>
  <cp:lastPrinted>2023-04-04T00:42:57Z</cp:lastPrinted>
  <dcterms:created xsi:type="dcterms:W3CDTF">2022-06-29T10:50:00Z</dcterms:created>
  <dcterms:modified xsi:type="dcterms:W3CDTF">2023-04-08T06:26:20Z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48F9F5A175694BDF8980518C0994CB03</vt:lpwstr>
  </property>
  <property fmtid="{D5CDD505-2E9C-101B-9397-08002B2CF9AE}" pid="3" name="KSOProductBuildVer">
    <vt:lpwstr>2052-11.1.0.13703</vt:lpwstr>
  </property>
</Properties>
</file>